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20910"/>
  <workbookPr autoCompressPictures="0"/>
  <bookViews>
    <workbookView xWindow="0" yWindow="0" windowWidth="32160" windowHeight="17140"/>
  </bookViews>
  <sheets>
    <sheet name="Rideklubben (2)" sheetId="2" r:id="rId1"/>
  </sheets>
  <calcPr calcId="140001" concurrentCalc="0"/>
  <extLst>
    <ext xmlns:mx="http://schemas.microsoft.com/office/mac/excel/2008/main" uri="{7523E5D3-25F3-A5E0-1632-64F254C22452}">
      <mx:ArchID Flags="2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2" l="1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2" i="2"/>
  <c r="J23" i="2"/>
  <c r="I24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I41" i="2"/>
  <c r="J41" i="2"/>
  <c r="I42" i="2"/>
  <c r="J42" i="2"/>
  <c r="J43" i="2"/>
  <c r="J45" i="2"/>
  <c r="J46" i="2"/>
  <c r="H43" i="2"/>
  <c r="I37" i="2"/>
  <c r="H37" i="2"/>
  <c r="C30" i="2"/>
  <c r="B30" i="2"/>
  <c r="C15" i="2"/>
  <c r="C23" i="2"/>
  <c r="C24" i="2"/>
  <c r="D23" i="2"/>
  <c r="D15" i="2"/>
  <c r="D24" i="2"/>
  <c r="B23" i="2"/>
  <c r="E22" i="2"/>
  <c r="E21" i="2"/>
  <c r="I20" i="2"/>
  <c r="I39" i="2"/>
  <c r="H20" i="2"/>
  <c r="H39" i="2"/>
  <c r="E20" i="2"/>
  <c r="E19" i="2"/>
  <c r="E18" i="2"/>
  <c r="E23" i="2"/>
  <c r="B15" i="2"/>
  <c r="B24" i="2"/>
  <c r="B11" i="2"/>
  <c r="B25" i="2"/>
  <c r="E14" i="2"/>
  <c r="E15" i="2"/>
  <c r="E24" i="2"/>
  <c r="C11" i="2"/>
  <c r="C25" i="2"/>
  <c r="E10" i="2"/>
  <c r="E8" i="2"/>
  <c r="D11" i="2"/>
  <c r="D25" i="2"/>
  <c r="I43" i="2"/>
  <c r="I45" i="2"/>
  <c r="J39" i="2"/>
  <c r="H45" i="2"/>
  <c r="E9" i="2"/>
  <c r="E11" i="2"/>
  <c r="E25" i="2"/>
  <c r="J47" i="2"/>
  <c r="D28" i="2"/>
  <c r="D30" i="2"/>
  <c r="E28" i="2"/>
  <c r="E30" i="2"/>
</calcChain>
</file>

<file path=xl/sharedStrings.xml><?xml version="1.0" encoding="utf-8"?>
<sst xmlns="http://schemas.openxmlformats.org/spreadsheetml/2006/main" count="69" uniqueCount="67">
  <si>
    <t>Balanse/Egenkapital 2016</t>
  </si>
  <si>
    <t>Driftsresultat 2016</t>
  </si>
  <si>
    <t>Inng balanse</t>
  </si>
  <si>
    <t>Endring</t>
  </si>
  <si>
    <t>Utg balanse</t>
  </si>
  <si>
    <t>Resultat</t>
  </si>
  <si>
    <t>TillPostering</t>
  </si>
  <si>
    <t>Eiendeler</t>
  </si>
  <si>
    <t>Ridehall</t>
  </si>
  <si>
    <t>Hester</t>
  </si>
  <si>
    <t>Høyballer</t>
  </si>
  <si>
    <t>Sum eiendeler</t>
  </si>
  <si>
    <t>Omløpsmidler</t>
  </si>
  <si>
    <t>Fordringer</t>
  </si>
  <si>
    <t>Sum fordringer</t>
  </si>
  <si>
    <t>Bankinnskudd, kontanter</t>
  </si>
  <si>
    <t>Kontantkasse</t>
  </si>
  <si>
    <t>Ridehall .28520</t>
  </si>
  <si>
    <t>Klubbhus .82873</t>
  </si>
  <si>
    <t>Sum driftsinntekter</t>
  </si>
  <si>
    <t>Brukskonto .63887</t>
  </si>
  <si>
    <t>Foliokonto .11981</t>
  </si>
  <si>
    <t>Sum bank-kasse</t>
  </si>
  <si>
    <t>Sum omløpsmidler</t>
  </si>
  <si>
    <t>Egenkapital og Gjeld</t>
  </si>
  <si>
    <t>Egenkapital</t>
  </si>
  <si>
    <t>Gjeld</t>
  </si>
  <si>
    <t>Sum egenkapital og Gjeld</t>
  </si>
  <si>
    <t>Høyballer - lagerverdi pr 31.12 er null</t>
  </si>
  <si>
    <t>Sum driftskostnader</t>
  </si>
  <si>
    <t>Inng balanse kr 45.000 - kr 45.000 = kr 0</t>
  </si>
  <si>
    <t>Kr 45.000 føres ut av balanse og inn som en kostnad i resultat</t>
  </si>
  <si>
    <t>Driftsresultat før avskrivninger</t>
  </si>
  <si>
    <t>Årets resultat disponeres til egenkapital</t>
  </si>
  <si>
    <t>Avskrivninger ridehall 4%</t>
  </si>
  <si>
    <t>Sum avskrivninger</t>
  </si>
  <si>
    <t>Retultat etter avskrivninger</t>
  </si>
  <si>
    <t>Disponering av resultat/reduksjon av egenkapital</t>
  </si>
  <si>
    <t>Hest på for</t>
  </si>
  <si>
    <t>Hal leie hest</t>
  </si>
  <si>
    <t>Hall leie hund</t>
  </si>
  <si>
    <t>Hesteleie</t>
  </si>
  <si>
    <t>Aktivitets støtte</t>
  </si>
  <si>
    <t>Oppstallører</t>
  </si>
  <si>
    <t>grasrotandel kundeutbytte</t>
  </si>
  <si>
    <t>Henger leie</t>
  </si>
  <si>
    <t>Medlems avgift</t>
  </si>
  <si>
    <t>Kurs</t>
  </si>
  <si>
    <t>Moms refusjon</t>
  </si>
  <si>
    <t>Stevne aktivitet</t>
  </si>
  <si>
    <t>Diverse</t>
  </si>
  <si>
    <t>Utstyr, hall, hest, uteområder</t>
  </si>
  <si>
    <t>Kraftfor, saltstein, insektsmiddel</t>
  </si>
  <si>
    <t>Høy transport</t>
  </si>
  <si>
    <t>Hinder matriell</t>
  </si>
  <si>
    <t>Hovslager</t>
  </si>
  <si>
    <t>Strøm, forsikring, kommunale avgifter</t>
  </si>
  <si>
    <t>Spons rytter</t>
  </si>
  <si>
    <t>Heste sport</t>
  </si>
  <si>
    <t>Brøyting, forkjøring</t>
  </si>
  <si>
    <t>Veterinær</t>
  </si>
  <si>
    <t>Instruktører, ansvar rideskole, ansvar hest</t>
  </si>
  <si>
    <t>Stevne utgifer</t>
  </si>
  <si>
    <t>Leie grunn</t>
  </si>
  <si>
    <t>Gebyr, div</t>
  </si>
  <si>
    <t>Juleshow, henger, hesteleie, div</t>
  </si>
  <si>
    <t>Kr 66 634,- føres som en redusjon av egenkapitalen.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</si>
</sst>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">
    <xf numFmtId="0" fontId="0" fillId="0" borderId="0" xfId="0"/>
    <xf numFmtId="4" fontId="0" fillId="0" borderId="0" xfId="0" applyNumberFormat="1" applyFill="1"/>
    <xf numFmtId="0" fontId="0" fillId="0" borderId="0" xfId="0" applyNumberFormat="1" applyFill="1" applyAlignment="1">
      <alignment horizontal="center"/>
    </xf>
    <xf numFmtId="10" fontId="3" fillId="0" borderId="0" xfId="0" applyNumberFormat="1" applyFont="1" applyFill="1" applyAlignment="1">
      <alignment horizontal="center"/>
    </xf>
    <xf numFmtId="4" fontId="3" fillId="0" borderId="0" xfId="0" applyNumberFormat="1" applyFont="1" applyFill="1" applyAlignment="1">
      <alignment horizontal="center"/>
    </xf>
    <xf numFmtId="4" fontId="3" fillId="0" borderId="0" xfId="0" applyNumberFormat="1" applyFont="1" applyFill="1" applyBorder="1" applyAlignment="1">
      <alignment horizontal="right"/>
    </xf>
    <xf numFmtId="0" fontId="3" fillId="0" borderId="1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right"/>
    </xf>
    <xf numFmtId="4" fontId="1" fillId="0" borderId="0" xfId="0" quotePrefix="1" applyNumberFormat="1" applyFont="1" applyFill="1" applyAlignment="1">
      <alignment horizontal="right"/>
    </xf>
    <xf numFmtId="4" fontId="3" fillId="0" borderId="1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Alignment="1"/>
    <xf numFmtId="4" fontId="1" fillId="0" borderId="5" xfId="0" applyNumberFormat="1" applyFont="1" applyFill="1" applyBorder="1" applyAlignment="1"/>
    <xf numFmtId="4" fontId="1" fillId="0" borderId="0" xfId="0" applyNumberFormat="1" applyFont="1" applyFill="1" applyBorder="1" applyAlignment="1"/>
    <xf numFmtId="4" fontId="1" fillId="0" borderId="6" xfId="0" applyNumberFormat="1" applyFont="1" applyFill="1" applyBorder="1" applyAlignment="1"/>
    <xf numFmtId="4" fontId="2" fillId="0" borderId="0" xfId="0" quotePrefix="1" applyNumberFormat="1" applyFont="1" applyFill="1" applyAlignment="1">
      <alignment horizontal="right"/>
    </xf>
    <xf numFmtId="4" fontId="1" fillId="2" borderId="5" xfId="0" applyNumberFormat="1" applyFont="1" applyFill="1" applyBorder="1" applyAlignment="1"/>
    <xf numFmtId="4" fontId="1" fillId="3" borderId="5" xfId="0" applyNumberFormat="1" applyFont="1" applyFill="1" applyBorder="1" applyAlignment="1"/>
    <xf numFmtId="4" fontId="1" fillId="4" borderId="5" xfId="0" applyNumberFormat="1" applyFont="1" applyFill="1" applyBorder="1" applyAlignment="1"/>
    <xf numFmtId="4" fontId="3" fillId="0" borderId="5" xfId="0" applyNumberFormat="1" applyFont="1" applyFill="1" applyBorder="1" applyAlignment="1"/>
    <xf numFmtId="4" fontId="3" fillId="0" borderId="0" xfId="0" applyNumberFormat="1" applyFont="1" applyFill="1" applyBorder="1" applyAlignment="1"/>
    <xf numFmtId="4" fontId="2" fillId="0" borderId="0" xfId="0" applyNumberFormat="1" applyFont="1" applyFill="1" applyBorder="1" applyAlignment="1">
      <alignment horizontal="right"/>
    </xf>
    <xf numFmtId="4" fontId="1" fillId="5" borderId="5" xfId="0" applyNumberFormat="1" applyFont="1" applyFill="1" applyBorder="1" applyAlignment="1"/>
    <xf numFmtId="4" fontId="1" fillId="0" borderId="0" xfId="0" applyNumberFormat="1" applyFont="1" applyFill="1" applyAlignment="1">
      <alignment horizontal="right"/>
    </xf>
    <xf numFmtId="4" fontId="1" fillId="0" borderId="7" xfId="1" applyNumberFormat="1" applyFont="1" applyFill="1" applyBorder="1" applyAlignment="1"/>
    <xf numFmtId="4" fontId="1" fillId="0" borderId="7" xfId="0" applyNumberFormat="1" applyFont="1" applyFill="1" applyBorder="1" applyAlignment="1"/>
    <xf numFmtId="4" fontId="0" fillId="0" borderId="0" xfId="0" applyNumberFormat="1" applyFill="1" applyBorder="1" applyAlignment="1">
      <alignment horizontal="center"/>
    </xf>
    <xf numFmtId="4" fontId="0" fillId="0" borderId="5" xfId="0" applyNumberFormat="1" applyFill="1" applyBorder="1"/>
    <xf numFmtId="0" fontId="0" fillId="0" borderId="0" xfId="0" applyNumberFormat="1" applyFill="1" applyBorder="1" applyAlignment="1">
      <alignment horizontal="center"/>
    </xf>
    <xf numFmtId="4" fontId="1" fillId="0" borderId="5" xfId="0" applyNumberFormat="1" applyFont="1" applyFill="1" applyBorder="1" applyAlignment="1">
      <alignment horizontal="right"/>
    </xf>
    <xf numFmtId="4" fontId="3" fillId="0" borderId="5" xfId="0" applyNumberFormat="1" applyFont="1" applyFill="1" applyBorder="1" applyAlignment="1">
      <alignment horizontal="right"/>
    </xf>
    <xf numFmtId="4" fontId="0" fillId="0" borderId="0" xfId="0" applyNumberFormat="1" applyFill="1" applyBorder="1" applyAlignment="1">
      <alignment horizontal="right"/>
    </xf>
    <xf numFmtId="4" fontId="1" fillId="0" borderId="5" xfId="0" applyNumberFormat="1" applyFont="1" applyFill="1" applyBorder="1"/>
    <xf numFmtId="4" fontId="1" fillId="4" borderId="0" xfId="0" applyNumberFormat="1" applyFont="1" applyFill="1" applyAlignment="1"/>
    <xf numFmtId="4" fontId="3" fillId="0" borderId="5" xfId="0" applyNumberFormat="1" applyFont="1" applyFill="1" applyBorder="1"/>
    <xf numFmtId="4" fontId="1" fillId="5" borderId="0" xfId="0" applyNumberFormat="1" applyFont="1" applyFill="1" applyAlignment="1"/>
    <xf numFmtId="4" fontId="0" fillId="2" borderId="5" xfId="0" applyNumberFormat="1" applyFill="1" applyBorder="1"/>
    <xf numFmtId="4" fontId="3" fillId="5" borderId="5" xfId="0" applyNumberFormat="1" applyFont="1" applyFill="1" applyBorder="1" applyAlignment="1"/>
    <xf numFmtId="4" fontId="0" fillId="0" borderId="0" xfId="0" applyNumberFormat="1" applyFont="1" applyFill="1" applyBorder="1" applyAlignment="1">
      <alignment horizontal="right"/>
    </xf>
    <xf numFmtId="4" fontId="0" fillId="0" borderId="0" xfId="0" applyNumberFormat="1" applyFont="1" applyFill="1" applyAlignment="1"/>
    <xf numFmtId="0" fontId="2" fillId="0" borderId="0" xfId="0" applyNumberFormat="1" applyFont="1" applyFill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4" xfId="0" applyNumberFormat="1" applyFont="1" applyFill="1" applyBorder="1" applyAlignment="1">
      <alignment horizontal="center"/>
    </xf>
    <xf numFmtId="4" fontId="3" fillId="0" borderId="2" xfId="0" applyNumberFormat="1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2:J48"/>
  <sheetViews>
    <sheetView tabSelected="1" topLeftCell="A6" zoomScale="85" zoomScaleNormal="85" zoomScalePageLayoutView="85" workbookViewId="0">
      <selection activeCell="G42" sqref="G42"/>
    </sheetView>
  </sheetViews>
  <sheetFormatPr baseColWidth="10" defaultRowHeight="12" x14ac:dyDescent="0"/>
  <cols>
    <col min="1" max="1" width="28.83203125" style="2" customWidth="1"/>
    <col min="2" max="4" width="14.83203125" style="1" customWidth="1"/>
    <col min="5" max="5" width="15.33203125" style="1" customWidth="1"/>
    <col min="6" max="6" width="8.6640625" style="1" customWidth="1"/>
    <col min="7" max="7" width="39.33203125" style="32" customWidth="1"/>
    <col min="8" max="10" width="14.5" style="1" customWidth="1"/>
    <col min="11" max="11" width="14.33203125" style="1" customWidth="1"/>
    <col min="12" max="12" width="11.6640625" style="1" customWidth="1"/>
    <col min="13" max="16384" width="10.83203125" style="1"/>
  </cols>
  <sheetData>
    <row r="2" spans="1:10" ht="15" customHeight="1">
      <c r="A2" s="41"/>
      <c r="B2" s="41"/>
      <c r="C2" s="41"/>
      <c r="D2" s="41"/>
      <c r="E2" s="41"/>
      <c r="F2" s="41"/>
      <c r="G2" s="41"/>
      <c r="H2" s="41"/>
      <c r="I2" s="41"/>
      <c r="J2" s="41"/>
    </row>
    <row r="3" spans="1:10">
      <c r="B3" s="3"/>
      <c r="C3" s="3"/>
      <c r="D3" s="3"/>
      <c r="E3" s="4"/>
      <c r="F3" s="4"/>
      <c r="G3" s="5"/>
      <c r="H3" s="4"/>
      <c r="I3" s="4"/>
      <c r="J3" s="4"/>
    </row>
    <row r="4" spans="1:10" s="2" customFormat="1">
      <c r="A4" s="6"/>
      <c r="B4" s="42" t="s">
        <v>0</v>
      </c>
      <c r="C4" s="43"/>
      <c r="D4" s="43"/>
      <c r="E4" s="44"/>
      <c r="F4" s="7"/>
      <c r="G4" s="8"/>
      <c r="H4" s="42" t="s">
        <v>1</v>
      </c>
      <c r="I4" s="43"/>
      <c r="J4" s="44"/>
    </row>
    <row r="5" spans="1:10" s="12" customFormat="1">
      <c r="A5" s="9"/>
      <c r="B5" s="10" t="s">
        <v>2</v>
      </c>
      <c r="C5" s="45" t="s">
        <v>3</v>
      </c>
      <c r="D5" s="46"/>
      <c r="E5" s="10" t="s">
        <v>4</v>
      </c>
      <c r="F5" s="11"/>
      <c r="G5" s="11"/>
      <c r="H5" s="10" t="s">
        <v>5</v>
      </c>
      <c r="I5" s="10" t="s">
        <v>6</v>
      </c>
      <c r="J5" s="10" t="s">
        <v>5</v>
      </c>
    </row>
    <row r="6" spans="1:10" s="12" customFormat="1">
      <c r="A6" s="9"/>
      <c r="B6" s="13"/>
      <c r="C6" s="13"/>
      <c r="D6" s="13"/>
      <c r="E6" s="13"/>
      <c r="F6" s="14"/>
      <c r="G6" s="11"/>
      <c r="H6" s="15"/>
      <c r="I6" s="15"/>
      <c r="J6" s="15"/>
    </row>
    <row r="7" spans="1:10" s="12" customFormat="1" ht="13">
      <c r="A7" s="16" t="s">
        <v>7</v>
      </c>
      <c r="B7" s="13"/>
      <c r="C7" s="13"/>
      <c r="D7" s="13"/>
      <c r="E7" s="13"/>
      <c r="F7" s="14"/>
      <c r="G7" s="39" t="s">
        <v>38</v>
      </c>
      <c r="H7" s="13">
        <v>28850</v>
      </c>
      <c r="I7" s="13"/>
      <c r="J7" s="13">
        <f>SUM(H7:I7)</f>
        <v>28850</v>
      </c>
    </row>
    <row r="8" spans="1:10" s="12" customFormat="1">
      <c r="A8" s="9" t="s">
        <v>8</v>
      </c>
      <c r="B8" s="13">
        <v>3731037</v>
      </c>
      <c r="C8" s="13"/>
      <c r="D8" s="17">
        <v>-149241</v>
      </c>
      <c r="E8" s="13">
        <f>SUM(B8:D8)</f>
        <v>3581796</v>
      </c>
      <c r="F8" s="14"/>
      <c r="G8" s="39" t="s">
        <v>39</v>
      </c>
      <c r="H8" s="13">
        <v>34150</v>
      </c>
      <c r="I8" s="13"/>
      <c r="J8" s="13">
        <f t="shared" ref="J8:J19" si="0">SUM(H8:I8)</f>
        <v>34150</v>
      </c>
    </row>
    <row r="9" spans="1:10" s="12" customFormat="1">
      <c r="A9" s="9" t="s">
        <v>9</v>
      </c>
      <c r="B9" s="13">
        <v>40000</v>
      </c>
      <c r="C9" s="13">
        <v>96000</v>
      </c>
      <c r="D9" s="18"/>
      <c r="E9" s="13">
        <f t="shared" ref="E9:E10" si="1">SUM(B9:D9)</f>
        <v>136000</v>
      </c>
      <c r="F9" s="14"/>
      <c r="G9" s="39" t="s">
        <v>40</v>
      </c>
      <c r="H9" s="13">
        <v>40600</v>
      </c>
      <c r="I9" s="13"/>
      <c r="J9" s="13">
        <f t="shared" si="0"/>
        <v>40600</v>
      </c>
    </row>
    <row r="10" spans="1:10" s="12" customFormat="1">
      <c r="A10" s="9" t="s">
        <v>10</v>
      </c>
      <c r="B10" s="13">
        <v>45000</v>
      </c>
      <c r="C10" s="13"/>
      <c r="D10" s="19">
        <v>-45000</v>
      </c>
      <c r="E10" s="13">
        <f t="shared" si="1"/>
        <v>0</v>
      </c>
      <c r="F10" s="14"/>
      <c r="G10" s="39" t="s">
        <v>41</v>
      </c>
      <c r="H10" s="13">
        <v>18930</v>
      </c>
      <c r="I10" s="13"/>
      <c r="J10" s="13">
        <f t="shared" si="0"/>
        <v>18930</v>
      </c>
    </row>
    <row r="11" spans="1:10" s="12" customFormat="1" ht="13">
      <c r="A11" s="16" t="s">
        <v>11</v>
      </c>
      <c r="B11" s="20">
        <f>SUM(B8:B10)</f>
        <v>3816037</v>
      </c>
      <c r="C11" s="20">
        <f t="shared" ref="C11:E11" si="2">SUM(C8:C10)</f>
        <v>96000</v>
      </c>
      <c r="D11" s="20">
        <f t="shared" si="2"/>
        <v>-194241</v>
      </c>
      <c r="E11" s="20">
        <f t="shared" si="2"/>
        <v>3717796</v>
      </c>
      <c r="F11" s="21"/>
      <c r="G11" s="39" t="s">
        <v>42</v>
      </c>
      <c r="H11" s="13">
        <v>37291</v>
      </c>
      <c r="I11" s="13"/>
      <c r="J11" s="13">
        <f t="shared" si="0"/>
        <v>37291</v>
      </c>
    </row>
    <row r="12" spans="1:10" s="12" customFormat="1">
      <c r="A12" s="9"/>
      <c r="B12" s="13"/>
      <c r="C12" s="13"/>
      <c r="D12" s="13"/>
      <c r="E12" s="13"/>
      <c r="F12" s="14"/>
      <c r="G12" s="39" t="s">
        <v>43</v>
      </c>
      <c r="H12" s="13">
        <v>19609</v>
      </c>
      <c r="I12" s="13"/>
      <c r="J12" s="13">
        <f t="shared" si="0"/>
        <v>19609</v>
      </c>
    </row>
    <row r="13" spans="1:10" s="12" customFormat="1" ht="13">
      <c r="A13" s="16" t="s">
        <v>12</v>
      </c>
      <c r="B13" s="13"/>
      <c r="C13" s="13"/>
      <c r="D13" s="13"/>
      <c r="E13" s="13"/>
      <c r="F13" s="14"/>
      <c r="G13" s="39" t="s">
        <v>44</v>
      </c>
      <c r="H13" s="13">
        <v>11172</v>
      </c>
      <c r="I13" s="13"/>
      <c r="J13" s="13">
        <f t="shared" si="0"/>
        <v>11172</v>
      </c>
    </row>
    <row r="14" spans="1:10" s="12" customFormat="1">
      <c r="A14" s="9" t="s">
        <v>13</v>
      </c>
      <c r="B14" s="13">
        <v>15270</v>
      </c>
      <c r="C14" s="13"/>
      <c r="D14" s="13">
        <v>-7970</v>
      </c>
      <c r="E14" s="13">
        <f>SUM(B14:D14)</f>
        <v>7300</v>
      </c>
      <c r="F14" s="14"/>
      <c r="G14" s="39" t="s">
        <v>45</v>
      </c>
      <c r="H14" s="13">
        <v>3300</v>
      </c>
      <c r="I14" s="13"/>
      <c r="J14" s="13">
        <f t="shared" si="0"/>
        <v>3300</v>
      </c>
    </row>
    <row r="15" spans="1:10" s="12" customFormat="1" ht="13">
      <c r="A15" s="16" t="s">
        <v>14</v>
      </c>
      <c r="B15" s="20">
        <f>SUM(B14)</f>
        <v>15270</v>
      </c>
      <c r="C15" s="20">
        <f t="shared" ref="C15:E15" si="3">SUM(C14)</f>
        <v>0</v>
      </c>
      <c r="D15" s="20">
        <f t="shared" si="3"/>
        <v>-7970</v>
      </c>
      <c r="E15" s="20">
        <f t="shared" si="3"/>
        <v>7300</v>
      </c>
      <c r="F15" s="14"/>
      <c r="G15" s="39" t="s">
        <v>46</v>
      </c>
      <c r="H15" s="13">
        <v>27850</v>
      </c>
      <c r="I15" s="13"/>
      <c r="J15" s="13">
        <f t="shared" si="0"/>
        <v>27850</v>
      </c>
    </row>
    <row r="16" spans="1:10" s="12" customFormat="1">
      <c r="A16" s="9"/>
      <c r="B16" s="13"/>
      <c r="C16" s="13"/>
      <c r="D16" s="13"/>
      <c r="E16" s="13"/>
      <c r="F16" s="14"/>
      <c r="G16" s="39" t="s">
        <v>47</v>
      </c>
      <c r="H16" s="13">
        <v>176470</v>
      </c>
      <c r="I16" s="13"/>
      <c r="J16" s="13">
        <f t="shared" si="0"/>
        <v>176470</v>
      </c>
    </row>
    <row r="17" spans="1:10" s="12" customFormat="1" ht="13">
      <c r="A17" s="16" t="s">
        <v>15</v>
      </c>
      <c r="B17" s="13"/>
      <c r="C17" s="13"/>
      <c r="D17" s="13"/>
      <c r="E17" s="13"/>
      <c r="F17" s="14"/>
      <c r="G17" s="39" t="s">
        <v>48</v>
      </c>
      <c r="H17" s="13">
        <v>19456</v>
      </c>
      <c r="I17" s="13"/>
      <c r="J17" s="13">
        <f t="shared" si="0"/>
        <v>19456</v>
      </c>
    </row>
    <row r="18" spans="1:10" s="12" customFormat="1">
      <c r="A18" s="9" t="s">
        <v>16</v>
      </c>
      <c r="B18" s="13"/>
      <c r="C18" s="13"/>
      <c r="D18" s="13">
        <v>800</v>
      </c>
      <c r="E18" s="13">
        <f>SUM(B18:D18)</f>
        <v>800</v>
      </c>
      <c r="F18" s="14"/>
      <c r="G18" s="39" t="s">
        <v>49</v>
      </c>
      <c r="H18" s="13">
        <v>23035</v>
      </c>
      <c r="I18" s="13"/>
      <c r="J18" s="13">
        <f t="shared" si="0"/>
        <v>23035</v>
      </c>
    </row>
    <row r="19" spans="1:10" s="12" customFormat="1">
      <c r="A19" s="9" t="s">
        <v>17</v>
      </c>
      <c r="B19" s="13">
        <v>310205</v>
      </c>
      <c r="C19" s="13"/>
      <c r="D19" s="13">
        <v>-5723</v>
      </c>
      <c r="E19" s="13">
        <f>SUM(B19:D19)</f>
        <v>304482</v>
      </c>
      <c r="F19" s="14"/>
      <c r="G19" s="39" t="s">
        <v>50</v>
      </c>
      <c r="H19" s="13">
        <v>52</v>
      </c>
      <c r="I19" s="13"/>
      <c r="J19" s="13">
        <f t="shared" si="0"/>
        <v>52</v>
      </c>
    </row>
    <row r="20" spans="1:10" s="12" customFormat="1" ht="13">
      <c r="A20" s="9" t="s">
        <v>18</v>
      </c>
      <c r="B20" s="13">
        <v>250</v>
      </c>
      <c r="C20" s="13"/>
      <c r="D20" s="13">
        <v>1387</v>
      </c>
      <c r="E20" s="13">
        <f t="shared" ref="E20:E22" si="4">SUM(B20:D20)</f>
        <v>1637</v>
      </c>
      <c r="F20" s="14"/>
      <c r="G20" s="22" t="s">
        <v>19</v>
      </c>
      <c r="H20" s="20">
        <f>SUM(H7:H19)</f>
        <v>440765</v>
      </c>
      <c r="I20" s="20">
        <f t="shared" ref="I20:J20" si="5">SUM(I7:I19)</f>
        <v>0</v>
      </c>
      <c r="J20" s="20">
        <f t="shared" si="5"/>
        <v>440765</v>
      </c>
    </row>
    <row r="21" spans="1:10" s="12" customFormat="1">
      <c r="A21" s="9" t="s">
        <v>20</v>
      </c>
      <c r="B21" s="13">
        <v>76446</v>
      </c>
      <c r="C21" s="13"/>
      <c r="D21" s="13">
        <v>31608</v>
      </c>
      <c r="E21" s="13">
        <f t="shared" si="4"/>
        <v>108054</v>
      </c>
      <c r="F21" s="14"/>
      <c r="G21" s="11"/>
      <c r="H21" s="13"/>
      <c r="I21" s="13"/>
      <c r="J21" s="13"/>
    </row>
    <row r="22" spans="1:10" s="12" customFormat="1">
      <c r="A22" s="9" t="s">
        <v>21</v>
      </c>
      <c r="B22" s="13">
        <v>3564</v>
      </c>
      <c r="C22" s="13"/>
      <c r="D22" s="13">
        <v>-3563</v>
      </c>
      <c r="E22" s="13">
        <f t="shared" si="4"/>
        <v>1</v>
      </c>
      <c r="F22" s="14"/>
      <c r="G22" s="39" t="s">
        <v>51</v>
      </c>
      <c r="H22" s="13">
        <v>43415</v>
      </c>
      <c r="I22" s="13"/>
      <c r="J22" s="13">
        <f>SUM(H22:I22)</f>
        <v>43415</v>
      </c>
    </row>
    <row r="23" spans="1:10" s="12" customFormat="1" ht="13">
      <c r="A23" s="16" t="s">
        <v>22</v>
      </c>
      <c r="B23" s="20">
        <f>SUM(B18:B22)</f>
        <v>390465</v>
      </c>
      <c r="C23" s="20">
        <f t="shared" ref="C23:E23" si="6">SUM(C18:C22)</f>
        <v>0</v>
      </c>
      <c r="D23" s="20">
        <f t="shared" si="6"/>
        <v>24509</v>
      </c>
      <c r="E23" s="20">
        <f t="shared" si="6"/>
        <v>414974</v>
      </c>
      <c r="F23" s="14"/>
      <c r="G23" s="39" t="s">
        <v>52</v>
      </c>
      <c r="H23" s="13">
        <v>10745</v>
      </c>
      <c r="I23" s="13"/>
      <c r="J23" s="13">
        <f t="shared" ref="J23:J36" si="7">SUM(H23:I23)</f>
        <v>10745</v>
      </c>
    </row>
    <row r="24" spans="1:10" s="12" customFormat="1" ht="13">
      <c r="A24" s="16" t="s">
        <v>23</v>
      </c>
      <c r="B24" s="20">
        <f>+B15+B23</f>
        <v>405735</v>
      </c>
      <c r="C24" s="20">
        <f t="shared" ref="C24:E24" si="8">+C15+C23</f>
        <v>0</v>
      </c>
      <c r="D24" s="20">
        <f t="shared" si="8"/>
        <v>16539</v>
      </c>
      <c r="E24" s="20">
        <f t="shared" si="8"/>
        <v>422274</v>
      </c>
      <c r="F24" s="14"/>
      <c r="G24" s="39" t="s">
        <v>53</v>
      </c>
      <c r="H24" s="13">
        <v>1875</v>
      </c>
      <c r="I24" s="19">
        <f>-D10</f>
        <v>45000</v>
      </c>
      <c r="J24" s="13">
        <f t="shared" si="7"/>
        <v>46875</v>
      </c>
    </row>
    <row r="25" spans="1:10" s="12" customFormat="1" ht="13">
      <c r="A25" s="16" t="s">
        <v>11</v>
      </c>
      <c r="B25" s="20">
        <f>+B11+B24</f>
        <v>4221772</v>
      </c>
      <c r="C25" s="20">
        <f t="shared" ref="C25:E25" si="9">+C11+C24</f>
        <v>96000</v>
      </c>
      <c r="D25" s="20">
        <f t="shared" si="9"/>
        <v>-177702</v>
      </c>
      <c r="E25" s="20">
        <f t="shared" si="9"/>
        <v>4140070</v>
      </c>
      <c r="F25" s="14"/>
      <c r="G25" s="39" t="s">
        <v>54</v>
      </c>
      <c r="H25" s="13">
        <v>19128</v>
      </c>
      <c r="I25" s="13"/>
      <c r="J25" s="13">
        <f t="shared" si="7"/>
        <v>19128</v>
      </c>
    </row>
    <row r="26" spans="1:10" s="12" customFormat="1">
      <c r="A26" s="9"/>
      <c r="B26" s="13"/>
      <c r="C26" s="13"/>
      <c r="D26" s="13"/>
      <c r="E26" s="13"/>
      <c r="F26" s="14"/>
      <c r="G26" s="39" t="s">
        <v>55</v>
      </c>
      <c r="H26" s="13">
        <v>31200</v>
      </c>
      <c r="I26" s="13"/>
      <c r="J26" s="13">
        <f t="shared" si="7"/>
        <v>31200</v>
      </c>
    </row>
    <row r="27" spans="1:10" s="12" customFormat="1" ht="13">
      <c r="A27" s="16" t="s">
        <v>24</v>
      </c>
      <c r="B27" s="13"/>
      <c r="C27" s="13"/>
      <c r="D27" s="13"/>
      <c r="E27" s="13"/>
      <c r="F27" s="14"/>
      <c r="G27" s="39" t="s">
        <v>56</v>
      </c>
      <c r="H27" s="13">
        <v>33221</v>
      </c>
      <c r="I27" s="13"/>
      <c r="J27" s="13">
        <f t="shared" si="7"/>
        <v>33221</v>
      </c>
    </row>
    <row r="28" spans="1:10" s="12" customFormat="1">
      <c r="A28" s="9" t="s">
        <v>25</v>
      </c>
      <c r="B28" s="13">
        <v>4221772</v>
      </c>
      <c r="C28" s="13"/>
      <c r="D28" s="23">
        <f>+J45</f>
        <v>-66634</v>
      </c>
      <c r="E28" s="13">
        <f>SUM(B28:D28)</f>
        <v>4155138</v>
      </c>
      <c r="F28" s="14"/>
      <c r="G28" s="39" t="s">
        <v>57</v>
      </c>
      <c r="H28" s="13">
        <v>6300</v>
      </c>
      <c r="I28" s="13"/>
      <c r="J28" s="13">
        <f t="shared" si="7"/>
        <v>6300</v>
      </c>
    </row>
    <row r="29" spans="1:10" s="12" customFormat="1">
      <c r="A29" s="9" t="s">
        <v>26</v>
      </c>
      <c r="B29" s="13">
        <v>0</v>
      </c>
      <c r="C29" s="13"/>
      <c r="D29" s="13"/>
      <c r="E29" s="13">
        <v>0</v>
      </c>
      <c r="F29" s="14"/>
      <c r="G29" s="39" t="s">
        <v>58</v>
      </c>
      <c r="H29" s="13">
        <v>12500</v>
      </c>
      <c r="I29" s="13"/>
      <c r="J29" s="13">
        <f t="shared" si="7"/>
        <v>12500</v>
      </c>
    </row>
    <row r="30" spans="1:10" s="12" customFormat="1" ht="13">
      <c r="A30" s="16" t="s">
        <v>27</v>
      </c>
      <c r="B30" s="20">
        <f>SUM(B28:B29)</f>
        <v>4221772</v>
      </c>
      <c r="C30" s="20">
        <f t="shared" ref="C30:E30" si="10">SUM(C28:C29)</f>
        <v>0</v>
      </c>
      <c r="D30" s="20">
        <f t="shared" si="10"/>
        <v>-66634</v>
      </c>
      <c r="E30" s="20">
        <f t="shared" si="10"/>
        <v>4155138</v>
      </c>
      <c r="F30" s="14"/>
      <c r="G30" s="39" t="s">
        <v>59</v>
      </c>
      <c r="H30" s="13">
        <v>18438</v>
      </c>
      <c r="I30" s="13"/>
      <c r="J30" s="13">
        <f t="shared" si="7"/>
        <v>18438</v>
      </c>
    </row>
    <row r="31" spans="1:10" s="12" customFormat="1">
      <c r="A31" s="24"/>
      <c r="B31" s="25"/>
      <c r="C31" s="25"/>
      <c r="D31" s="25"/>
      <c r="E31" s="26"/>
      <c r="F31" s="14"/>
      <c r="G31" s="39" t="s">
        <v>60</v>
      </c>
      <c r="H31" s="13">
        <v>23464</v>
      </c>
      <c r="I31" s="13"/>
      <c r="J31" s="13">
        <f t="shared" si="7"/>
        <v>23464</v>
      </c>
    </row>
    <row r="32" spans="1:10">
      <c r="A32" s="27"/>
      <c r="B32" s="14"/>
      <c r="C32" s="14"/>
      <c r="D32" s="14"/>
      <c r="E32" s="14"/>
      <c r="F32" s="11"/>
      <c r="G32" s="39" t="s">
        <v>61</v>
      </c>
      <c r="H32" s="28">
        <v>77982</v>
      </c>
      <c r="I32" s="28"/>
      <c r="J32" s="13">
        <f t="shared" si="7"/>
        <v>77982</v>
      </c>
    </row>
    <row r="33" spans="1:10">
      <c r="A33" s="29"/>
      <c r="B33" s="14"/>
      <c r="C33" s="14"/>
      <c r="D33" s="14"/>
      <c r="E33" s="14"/>
      <c r="F33" s="5"/>
      <c r="G33" s="5" t="s">
        <v>62</v>
      </c>
      <c r="H33" s="30">
        <v>5310</v>
      </c>
      <c r="I33" s="31"/>
      <c r="J33" s="13">
        <f t="shared" si="7"/>
        <v>5310</v>
      </c>
    </row>
    <row r="34" spans="1:10">
      <c r="A34" s="29"/>
      <c r="B34" s="34" t="s">
        <v>28</v>
      </c>
      <c r="C34" s="12"/>
      <c r="D34" s="12"/>
      <c r="E34" s="14"/>
      <c r="F34" s="11"/>
      <c r="G34" s="39" t="s">
        <v>63</v>
      </c>
      <c r="H34" s="30">
        <v>9650</v>
      </c>
      <c r="I34" s="30"/>
      <c r="J34" s="13">
        <f t="shared" si="7"/>
        <v>9650</v>
      </c>
    </row>
    <row r="35" spans="1:10">
      <c r="B35" s="12" t="s">
        <v>30</v>
      </c>
      <c r="C35" s="12"/>
      <c r="D35" s="12"/>
      <c r="E35" s="12"/>
      <c r="G35" s="32" t="s">
        <v>64</v>
      </c>
      <c r="H35" s="33">
        <v>558</v>
      </c>
      <c r="I35" s="28"/>
      <c r="J35" s="13">
        <f t="shared" si="7"/>
        <v>558</v>
      </c>
    </row>
    <row r="36" spans="1:10">
      <c r="B36" s="12" t="s">
        <v>31</v>
      </c>
      <c r="C36" s="12"/>
      <c r="D36" s="12"/>
      <c r="E36" s="12"/>
      <c r="G36" s="32" t="s">
        <v>65</v>
      </c>
      <c r="H36" s="33">
        <v>19372</v>
      </c>
      <c r="I36" s="28"/>
      <c r="J36" s="13">
        <f t="shared" si="7"/>
        <v>19372</v>
      </c>
    </row>
    <row r="37" spans="1:10" ht="13">
      <c r="B37" s="12"/>
      <c r="C37" s="12"/>
      <c r="D37" s="12"/>
      <c r="E37" s="12"/>
      <c r="G37" s="22" t="s">
        <v>29</v>
      </c>
      <c r="H37" s="35">
        <f>SUM(H22:H36)</f>
        <v>313158</v>
      </c>
      <c r="I37" s="35">
        <f t="shared" ref="I37:J37" si="11">SUM(I22:I36)</f>
        <v>45000</v>
      </c>
      <c r="J37" s="35">
        <f t="shared" si="11"/>
        <v>358158</v>
      </c>
    </row>
    <row r="38" spans="1:10">
      <c r="B38" s="36" t="s">
        <v>33</v>
      </c>
      <c r="C38" s="12"/>
      <c r="D38" s="12"/>
      <c r="E38" s="12"/>
      <c r="H38" s="33"/>
      <c r="I38" s="28"/>
      <c r="J38" s="28"/>
    </row>
    <row r="39" spans="1:10" ht="13">
      <c r="B39" s="12"/>
      <c r="C39" s="12"/>
      <c r="D39" s="12"/>
      <c r="E39" s="12"/>
      <c r="G39" s="22" t="s">
        <v>32</v>
      </c>
      <c r="H39" s="35">
        <f>+H20-H37</f>
        <v>127607</v>
      </c>
      <c r="I39" s="35">
        <f t="shared" ref="I39:J39" si="12">+I20-I37</f>
        <v>-45000</v>
      </c>
      <c r="J39" s="35">
        <f t="shared" si="12"/>
        <v>82607</v>
      </c>
    </row>
    <row r="40" spans="1:10" ht="13">
      <c r="B40" s="40" t="s">
        <v>66</v>
      </c>
      <c r="C40" s="12"/>
      <c r="D40" s="12"/>
      <c r="E40" s="12"/>
      <c r="G40" s="22"/>
      <c r="H40" s="33"/>
      <c r="I40" s="28"/>
      <c r="J40" s="28"/>
    </row>
    <row r="41" spans="1:10">
      <c r="B41" s="12"/>
      <c r="C41" s="12"/>
      <c r="D41" s="12"/>
      <c r="E41" s="12"/>
      <c r="G41" s="11" t="s">
        <v>34</v>
      </c>
      <c r="H41" s="33"/>
      <c r="I41" s="37">
        <f>-D8</f>
        <v>149241</v>
      </c>
      <c r="J41" s="13">
        <f t="shared" ref="J41:J42" si="13">SUM(H41:I41)</f>
        <v>149241</v>
      </c>
    </row>
    <row r="42" spans="1:10">
      <c r="E42" s="12"/>
      <c r="G42" s="11"/>
      <c r="H42" s="13"/>
      <c r="I42" s="18">
        <f>-D9</f>
        <v>0</v>
      </c>
      <c r="J42" s="13">
        <f t="shared" si="13"/>
        <v>0</v>
      </c>
    </row>
    <row r="43" spans="1:10" ht="13">
      <c r="E43" s="12"/>
      <c r="G43" s="22" t="s">
        <v>35</v>
      </c>
      <c r="H43" s="20">
        <f>SUM(H41:H42)</f>
        <v>0</v>
      </c>
      <c r="I43" s="20">
        <f t="shared" ref="I43:J43" si="14">SUM(I41:I42)</f>
        <v>149241</v>
      </c>
      <c r="J43" s="20">
        <f t="shared" si="14"/>
        <v>149241</v>
      </c>
    </row>
    <row r="44" spans="1:10">
      <c r="E44" s="12"/>
      <c r="H44" s="13"/>
      <c r="I44" s="13"/>
      <c r="J44" s="13"/>
    </row>
    <row r="45" spans="1:10" ht="13">
      <c r="B45" s="12"/>
      <c r="C45" s="12"/>
      <c r="D45" s="12"/>
      <c r="E45" s="12"/>
      <c r="G45" s="22" t="s">
        <v>36</v>
      </c>
      <c r="H45" s="20">
        <f t="shared" ref="H45:I45" si="15">+H20-H37-H43</f>
        <v>127607</v>
      </c>
      <c r="I45" s="20">
        <f t="shared" si="15"/>
        <v>-194241</v>
      </c>
      <c r="J45" s="20">
        <f>+J20-J37-J43</f>
        <v>-66634</v>
      </c>
    </row>
    <row r="46" spans="1:10" ht="13">
      <c r="G46" s="22" t="s">
        <v>37</v>
      </c>
      <c r="H46" s="20"/>
      <c r="I46" s="20"/>
      <c r="J46" s="38">
        <f>-J45</f>
        <v>66634</v>
      </c>
    </row>
    <row r="47" spans="1:10" ht="13">
      <c r="G47" s="22"/>
      <c r="H47" s="20"/>
      <c r="I47" s="20"/>
      <c r="J47" s="20">
        <f>SUM(J45:J46)</f>
        <v>0</v>
      </c>
    </row>
    <row r="48" spans="1:10">
      <c r="H48" s="26"/>
      <c r="I48" s="26"/>
      <c r="J48" s="26"/>
    </row>
  </sheetData>
  <mergeCells count="4">
    <mergeCell ref="A2:J2"/>
    <mergeCell ref="B4:E4"/>
    <mergeCell ref="H4:J4"/>
    <mergeCell ref="C5:D5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71" orientation="landscape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Rideklubben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Synnøve</dc:creator>
  <cp:lastModifiedBy>Guro Nyhus</cp:lastModifiedBy>
  <cp:lastPrinted>2017-02-21T11:36:03Z</cp:lastPrinted>
  <dcterms:created xsi:type="dcterms:W3CDTF">2017-02-21T10:15:59Z</dcterms:created>
  <dcterms:modified xsi:type="dcterms:W3CDTF">2017-02-21T19:18:15Z</dcterms:modified>
</cp:coreProperties>
</file>